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84" yWindow="504" windowWidth="20832" windowHeight="9756"/>
  </bookViews>
  <sheets>
    <sheet name="Bridge Deck Evaporation Report" sheetId="1" r:id="rId1"/>
  </sheets>
  <definedNames>
    <definedName name="_xlnm.Print_Area" localSheetId="0">'Bridge Deck Evaporation Report'!$A$1:$I$52</definedName>
  </definedNames>
  <calcPr calcId="145621"/>
</workbook>
</file>

<file path=xl/calcChain.xml><?xml version="1.0" encoding="utf-8"?>
<calcChain xmlns="http://schemas.openxmlformats.org/spreadsheetml/2006/main">
  <c r="I52" i="1" l="1"/>
  <c r="I28" i="1"/>
  <c r="I29" i="1"/>
  <c r="I30" i="1"/>
  <c r="I31" i="1"/>
  <c r="I32" i="1"/>
  <c r="I33" i="1"/>
  <c r="E52" i="1"/>
  <c r="U32" i="1"/>
  <c r="K33" i="1" s="1"/>
  <c r="L33" i="1" s="1"/>
  <c r="M33" i="1" s="1"/>
  <c r="U31" i="1"/>
  <c r="K28" i="1" s="1"/>
  <c r="L28" i="1" s="1"/>
  <c r="H34" i="1"/>
  <c r="M28" i="1" l="1"/>
  <c r="Q28" i="1" s="1"/>
  <c r="R28" i="1" s="1"/>
  <c r="S28" i="1" s="1"/>
  <c r="N31" i="1"/>
  <c r="O31" i="1" s="1"/>
  <c r="P31" i="1" s="1"/>
  <c r="K32" i="1"/>
  <c r="L32" i="1" s="1"/>
  <c r="M32" i="1" s="1"/>
  <c r="Q32" i="1" s="1"/>
  <c r="R32" i="1" s="1"/>
  <c r="S32" i="1" s="1"/>
  <c r="K31" i="1"/>
  <c r="L31" i="1" s="1"/>
  <c r="M31" i="1" s="1"/>
  <c r="Q31" i="1" s="1"/>
  <c r="R31" i="1" s="1"/>
  <c r="S31" i="1" s="1"/>
  <c r="K30" i="1"/>
  <c r="L30" i="1" s="1"/>
  <c r="M30" i="1" s="1"/>
  <c r="Q30" i="1" s="1"/>
  <c r="R30" i="1" s="1"/>
  <c r="S30" i="1" s="1"/>
  <c r="N27" i="1"/>
  <c r="O27" i="1" s="1"/>
  <c r="P27" i="1" s="1"/>
  <c r="K29" i="1"/>
  <c r="L29" i="1" s="1"/>
  <c r="N33" i="1"/>
  <c r="O33" i="1" s="1"/>
  <c r="P33" i="1" s="1"/>
  <c r="N30" i="1"/>
  <c r="O30" i="1" s="1"/>
  <c r="P30" i="1" s="1"/>
  <c r="N29" i="1"/>
  <c r="O29" i="1" s="1"/>
  <c r="P29" i="1" s="1"/>
  <c r="N28" i="1"/>
  <c r="O28" i="1" s="1"/>
  <c r="P28" i="1" s="1"/>
  <c r="N32" i="1"/>
  <c r="O32" i="1" s="1"/>
  <c r="P32" i="1" s="1"/>
  <c r="K27" i="1"/>
  <c r="L27" i="1" s="1"/>
  <c r="M27" i="1" s="1"/>
  <c r="Q27" i="1" s="1"/>
  <c r="Q33" i="1"/>
  <c r="R33" i="1" s="1"/>
  <c r="S33" i="1" s="1"/>
  <c r="M29" i="1" l="1"/>
  <c r="Q29" i="1" s="1"/>
  <c r="R29" i="1" s="1"/>
  <c r="S29" i="1" s="1"/>
  <c r="R27" i="1"/>
  <c r="S27" i="1" s="1"/>
  <c r="I27" i="1" s="1"/>
</calcChain>
</file>

<file path=xl/sharedStrings.xml><?xml version="1.0" encoding="utf-8"?>
<sst xmlns="http://schemas.openxmlformats.org/spreadsheetml/2006/main" count="79" uniqueCount="73">
  <si>
    <t xml:space="preserve">Form E122 </t>
  </si>
  <si>
    <t>BRIDGE DECK EVAPORATION REPORT</t>
  </si>
  <si>
    <t xml:space="preserve">Contract ID: </t>
  </si>
  <si>
    <t xml:space="preserve">Project No.: </t>
  </si>
  <si>
    <t xml:space="preserve">Contractor: </t>
  </si>
  <si>
    <t xml:space="preserve">Mix No.: </t>
  </si>
  <si>
    <t xml:space="preserve">County: </t>
  </si>
  <si>
    <t>Date Placed:</t>
  </si>
  <si>
    <t xml:space="preserve">New </t>
  </si>
  <si>
    <t xml:space="preserve">Replace </t>
  </si>
  <si>
    <t xml:space="preserve">Widened </t>
  </si>
  <si>
    <t xml:space="preserve">PC Beam </t>
  </si>
  <si>
    <t xml:space="preserve">Steel </t>
  </si>
  <si>
    <t xml:space="preserve">Slab </t>
  </si>
  <si>
    <t xml:space="preserve">Pour: </t>
  </si>
  <si>
    <t xml:space="preserve">Bridge Size &amp; Skew: </t>
  </si>
  <si>
    <t>Plant Material Information</t>
  </si>
  <si>
    <t>Cement</t>
  </si>
  <si>
    <t>Flyash</t>
  </si>
  <si>
    <t>Rock</t>
  </si>
  <si>
    <t>Sand</t>
  </si>
  <si>
    <t>Water</t>
  </si>
  <si>
    <t>Retarder</t>
  </si>
  <si>
    <t>Brand / Source</t>
  </si>
  <si>
    <t>Lbs. / Cu. Yd.</t>
  </si>
  <si>
    <t>oz/100</t>
  </si>
  <si>
    <t>Temperatures    °F</t>
  </si>
  <si>
    <t>Data During Placement</t>
  </si>
  <si>
    <t>Ps=e^(ln(Ps))</t>
  </si>
  <si>
    <t>Pv=Rh*Ps</t>
  </si>
  <si>
    <t>H at Rh</t>
  </si>
  <si>
    <t>H at Rh=100%</t>
  </si>
  <si>
    <t>Time</t>
  </si>
  <si>
    <t>psi</t>
  </si>
  <si>
    <t>H=0.6219*Pv</t>
  </si>
  <si>
    <t>H=0.6219*Ps</t>
  </si>
  <si>
    <t>b=H@100%*220</t>
  </si>
  <si>
    <t>y=H@Rh*220</t>
  </si>
  <si>
    <t>x=(y-b)/-1.15</t>
  </si>
  <si>
    <t>Ev=(0.038*Vw+0.0125)*x</t>
  </si>
  <si>
    <t>/(Patm-Pv)</t>
  </si>
  <si>
    <t>/(Patm-Ps)</t>
  </si>
  <si>
    <t>#/sq ft/hr</t>
  </si>
  <si>
    <t>R=</t>
  </si>
  <si>
    <t>A=</t>
  </si>
  <si>
    <t>B=</t>
  </si>
  <si>
    <t>C=</t>
  </si>
  <si>
    <t>D=</t>
  </si>
  <si>
    <t>E=</t>
  </si>
  <si>
    <t>F=</t>
  </si>
  <si>
    <t>G=</t>
  </si>
  <si>
    <t>Sketch of Deck Pour</t>
  </si>
  <si>
    <t>Patm=  14.696</t>
  </si>
  <si>
    <t xml:space="preserve">Total Placement Time (Hrs): </t>
  </si>
  <si>
    <t xml:space="preserve">Total Cubic Yards Placed: </t>
  </si>
  <si>
    <t xml:space="preserve">Total Down Time (Hrs): </t>
  </si>
  <si>
    <t xml:space="preserve">Actual Placement Time (Hrs): </t>
  </si>
  <si>
    <t xml:space="preserve">Avg. Cu. Yds. / Hour: </t>
  </si>
  <si>
    <t xml:space="preserve">Type of Deck: </t>
  </si>
  <si>
    <t xml:space="preserve">Bridge Type: </t>
  </si>
  <si>
    <t>of</t>
  </si>
  <si>
    <t xml:space="preserve">Method used to reduce concrete temperature: </t>
  </si>
  <si>
    <t>Slag</t>
  </si>
  <si>
    <t>Intermediate Aggregate</t>
  </si>
  <si>
    <t>AM/PM</t>
  </si>
  <si>
    <t>Load Number</t>
  </si>
  <si>
    <t>Acmltd CY</t>
  </si>
  <si>
    <t>Concrete Temp °F</t>
  </si>
  <si>
    <t>Air Temp °F</t>
  </si>
  <si>
    <t>Relative Humidity</t>
  </si>
  <si>
    <t>Wind Velocity (mph)</t>
  </si>
  <si>
    <t>Evaporation Rate</t>
  </si>
  <si>
    <t>Rev 4/14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</si>
</sst>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wrapText="1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7" xfId="0" applyFont="1" applyBorder="1"/>
    <xf numFmtId="0" fontId="6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2" fontId="1" fillId="0" borderId="3" xfId="0" applyNumberFormat="1" applyFont="1" applyBorder="1" applyAlignment="1">
      <alignment horizontal="center"/>
    </xf>
    <xf numFmtId="0" fontId="1" fillId="0" borderId="1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3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0" xfId="0" applyFont="1"/>
    <xf numFmtId="0" fontId="1" fillId="0" borderId="0" xfId="0" applyFont="1"/>
    <xf numFmtId="0" fontId="1" fillId="2" borderId="3" xfId="0" applyFont="1" applyFill="1" applyBorder="1"/>
    <xf numFmtId="0" fontId="1" fillId="0" borderId="0" xfId="0" applyFont="1"/>
    <xf numFmtId="0" fontId="1" fillId="0" borderId="3" xfId="0" applyFont="1" applyBorder="1"/>
    <xf numFmtId="0" fontId="3" fillId="0" borderId="0" xfId="0" applyFont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right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2" xfId="0" applyFont="1" applyBorder="1" applyAlignment="1" applyProtection="1">
      <alignment horizontal="right"/>
      <protection locked="0"/>
    </xf>
    <xf numFmtId="0" fontId="4" fillId="0" borderId="0" xfId="0" applyFont="1" applyAlignment="1">
      <alignment horizontal="center"/>
    </xf>
    <xf numFmtId="0" fontId="1" fillId="0" borderId="2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6</xdr:row>
          <xdr:rowOff>121920</xdr:rowOff>
        </xdr:from>
        <xdr:to>
          <xdr:col>2</xdr:col>
          <xdr:colOff>701040</xdr:colOff>
          <xdr:row>8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121920</xdr:rowOff>
        </xdr:from>
        <xdr:to>
          <xdr:col>2</xdr:col>
          <xdr:colOff>701040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6</xdr:row>
          <xdr:rowOff>121920</xdr:rowOff>
        </xdr:from>
        <xdr:to>
          <xdr:col>4</xdr:col>
          <xdr:colOff>701040</xdr:colOff>
          <xdr:row>8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7</xdr:row>
          <xdr:rowOff>121920</xdr:rowOff>
        </xdr:from>
        <xdr:to>
          <xdr:col>4</xdr:col>
          <xdr:colOff>701040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6</xdr:row>
          <xdr:rowOff>114300</xdr:rowOff>
        </xdr:from>
        <xdr:to>
          <xdr:col>6</xdr:col>
          <xdr:colOff>701040</xdr:colOff>
          <xdr:row>8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7</xdr:row>
          <xdr:rowOff>114300</xdr:rowOff>
        </xdr:from>
        <xdr:to>
          <xdr:col>6</xdr:col>
          <xdr:colOff>701040</xdr:colOff>
          <xdr:row>9</xdr:row>
          <xdr:rowOff>22860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2"/>
  <sheetViews>
    <sheetView tabSelected="1" zoomScaleNormal="100" zoomScaleSheetLayoutView="96" workbookViewId="0">
      <selection activeCell="A36" sqref="A36:I48"/>
    </sheetView>
  </sheetViews>
  <sheetFormatPr defaultColWidth="9.109375" defaultRowHeight="13.2" x14ac:dyDescent="0.25"/>
  <cols>
    <col min="1" max="9" width="10.33203125" style="1" customWidth="1"/>
    <col min="10" max="10" width="9.109375" style="1"/>
    <col min="11" max="11" width="12.109375" style="1" hidden="1" customWidth="1"/>
    <col min="12" max="12" width="9.44140625" style="1" hidden="1" customWidth="1"/>
    <col min="13" max="13" width="11.6640625" style="1" hidden="1" customWidth="1"/>
    <col min="14" max="14" width="12.109375" style="1" hidden="1" customWidth="1"/>
    <col min="15" max="15" width="13.33203125" style="1" hidden="1" customWidth="1"/>
    <col min="16" max="16" width="14.88671875" style="1" hidden="1" customWidth="1"/>
    <col min="17" max="17" width="12.33203125" style="1" hidden="1" customWidth="1"/>
    <col min="18" max="18" width="11.5546875" style="1" hidden="1" customWidth="1"/>
    <col min="19" max="19" width="22" style="1" hidden="1" customWidth="1"/>
    <col min="20" max="20" width="13.44140625" style="1" hidden="1" customWidth="1"/>
    <col min="21" max="21" width="13.109375" style="1" hidden="1" customWidth="1"/>
    <col min="22" max="16384" width="9.109375" style="1"/>
  </cols>
  <sheetData>
    <row r="1" spans="1:9" ht="12.75" x14ac:dyDescent="0.2">
      <c r="A1" s="2" t="s">
        <v>72</v>
      </c>
      <c r="I1" s="2" t="s">
        <v>0</v>
      </c>
    </row>
    <row r="2" spans="1:9" ht="12.75" x14ac:dyDescent="0.2">
      <c r="A2" s="41" t="s">
        <v>1</v>
      </c>
      <c r="B2" s="41"/>
      <c r="C2" s="41"/>
      <c r="D2" s="41"/>
      <c r="E2" s="41"/>
      <c r="F2" s="41"/>
      <c r="G2" s="41"/>
      <c r="H2" s="41"/>
      <c r="I2" s="41"/>
    </row>
    <row r="4" spans="1:9" ht="12.75" x14ac:dyDescent="0.2">
      <c r="A4" s="37" t="s">
        <v>2</v>
      </c>
      <c r="B4" s="37"/>
      <c r="C4" s="38"/>
      <c r="D4" s="38"/>
      <c r="E4" s="37" t="s">
        <v>3</v>
      </c>
      <c r="F4" s="37"/>
      <c r="G4" s="39"/>
      <c r="H4" s="39"/>
      <c r="I4" s="39"/>
    </row>
    <row r="5" spans="1:9" ht="12.75" x14ac:dyDescent="0.2">
      <c r="A5" s="37" t="s">
        <v>4</v>
      </c>
      <c r="B5" s="37"/>
      <c r="C5" s="42"/>
      <c r="D5" s="42"/>
      <c r="E5" s="37" t="s">
        <v>5</v>
      </c>
      <c r="F5" s="37"/>
      <c r="G5" s="40"/>
      <c r="H5" s="40"/>
      <c r="I5" s="40"/>
    </row>
    <row r="6" spans="1:9" ht="12.75" x14ac:dyDescent="0.2">
      <c r="A6" s="37" t="s">
        <v>6</v>
      </c>
      <c r="B6" s="37"/>
      <c r="C6" s="42"/>
      <c r="D6" s="42"/>
      <c r="E6" s="37" t="s">
        <v>7</v>
      </c>
      <c r="F6" s="37"/>
      <c r="G6" s="40"/>
      <c r="H6" s="40"/>
      <c r="I6" s="40"/>
    </row>
    <row r="8" spans="1:9" x14ac:dyDescent="0.25">
      <c r="A8" s="37" t="s">
        <v>58</v>
      </c>
      <c r="B8" s="37"/>
      <c r="C8" s="23"/>
      <c r="D8" s="1" t="s">
        <v>8</v>
      </c>
      <c r="F8" s="1" t="s">
        <v>9</v>
      </c>
      <c r="H8" s="25" t="s">
        <v>10</v>
      </c>
      <c r="I8" s="25"/>
    </row>
    <row r="9" spans="1:9" x14ac:dyDescent="0.25">
      <c r="A9" s="37" t="s">
        <v>59</v>
      </c>
      <c r="B9" s="37"/>
      <c r="C9" s="23"/>
      <c r="D9" s="1" t="s">
        <v>11</v>
      </c>
      <c r="F9" s="1" t="s">
        <v>12</v>
      </c>
      <c r="H9" s="1" t="s">
        <v>13</v>
      </c>
    </row>
    <row r="11" spans="1:9" ht="12.75" x14ac:dyDescent="0.2">
      <c r="B11" s="3" t="s">
        <v>14</v>
      </c>
      <c r="C11" s="14"/>
      <c r="D11" s="4" t="s">
        <v>60</v>
      </c>
      <c r="E11" s="14"/>
      <c r="F11" s="25" t="s">
        <v>15</v>
      </c>
      <c r="G11" s="25"/>
      <c r="H11" s="38"/>
      <c r="I11" s="38"/>
    </row>
    <row r="13" spans="1:9" ht="12.75" x14ac:dyDescent="0.2">
      <c r="A13" s="37" t="s">
        <v>61</v>
      </c>
      <c r="B13" s="37"/>
      <c r="C13" s="37"/>
      <c r="D13" s="37"/>
      <c r="E13" s="37"/>
      <c r="F13" s="38"/>
      <c r="G13" s="38"/>
      <c r="H13" s="38"/>
      <c r="I13" s="38"/>
    </row>
    <row r="15" spans="1:9" ht="12.75" x14ac:dyDescent="0.2">
      <c r="A15" s="27" t="s">
        <v>16</v>
      </c>
      <c r="B15" s="27"/>
      <c r="C15" s="27"/>
      <c r="D15" s="27"/>
      <c r="E15" s="27"/>
      <c r="F15" s="27"/>
      <c r="G15" s="27"/>
      <c r="H15" s="27"/>
      <c r="I15" s="27"/>
    </row>
    <row r="16" spans="1:9" ht="12.75" x14ac:dyDescent="0.2">
      <c r="B16" s="24"/>
      <c r="C16" s="24"/>
      <c r="D16" s="7" t="s">
        <v>17</v>
      </c>
      <c r="E16" s="7" t="s">
        <v>18</v>
      </c>
      <c r="F16" s="7" t="s">
        <v>19</v>
      </c>
      <c r="G16" s="7" t="s">
        <v>20</v>
      </c>
    </row>
    <row r="17" spans="1:22" ht="12.75" x14ac:dyDescent="0.2">
      <c r="B17" s="26" t="s">
        <v>23</v>
      </c>
      <c r="C17" s="26"/>
      <c r="D17" s="15"/>
      <c r="E17" s="15"/>
      <c r="F17" s="15"/>
      <c r="G17" s="15"/>
    </row>
    <row r="18" spans="1:22" ht="12.75" x14ac:dyDescent="0.2">
      <c r="B18" s="26" t="s">
        <v>24</v>
      </c>
      <c r="C18" s="26"/>
      <c r="D18" s="15"/>
      <c r="E18" s="15"/>
      <c r="F18" s="15"/>
      <c r="G18" s="15"/>
    </row>
    <row r="19" spans="1:22" x14ac:dyDescent="0.25">
      <c r="B19" s="26" t="s">
        <v>26</v>
      </c>
      <c r="C19" s="26"/>
      <c r="D19" s="15"/>
      <c r="E19" s="15"/>
      <c r="F19" s="15"/>
      <c r="G19" s="15"/>
    </row>
    <row r="20" spans="1:22" ht="33.75" x14ac:dyDescent="0.2">
      <c r="B20" s="24"/>
      <c r="C20" s="24"/>
      <c r="D20" s="7" t="s">
        <v>62</v>
      </c>
      <c r="E20" s="8" t="s">
        <v>63</v>
      </c>
      <c r="F20" s="7" t="s">
        <v>21</v>
      </c>
      <c r="G20" s="7" t="s">
        <v>22</v>
      </c>
    </row>
    <row r="21" spans="1:22" ht="12.75" x14ac:dyDescent="0.2">
      <c r="B21" s="26" t="s">
        <v>23</v>
      </c>
      <c r="C21" s="26"/>
      <c r="D21" s="15"/>
      <c r="E21" s="15"/>
      <c r="F21" s="15"/>
      <c r="G21" s="16"/>
    </row>
    <row r="22" spans="1:22" ht="12.75" x14ac:dyDescent="0.2">
      <c r="B22" s="26" t="s">
        <v>24</v>
      </c>
      <c r="C22" s="26"/>
      <c r="D22" s="15"/>
      <c r="E22" s="15"/>
      <c r="F22" s="17"/>
      <c r="G22" s="17"/>
      <c r="H22" s="10" t="s">
        <v>25</v>
      </c>
    </row>
    <row r="23" spans="1:22" x14ac:dyDescent="0.25">
      <c r="B23" s="26" t="s">
        <v>26</v>
      </c>
      <c r="C23" s="26"/>
      <c r="D23" s="15"/>
      <c r="E23" s="15"/>
      <c r="F23" s="15"/>
      <c r="G23" s="18"/>
    </row>
    <row r="24" spans="1:22" x14ac:dyDescent="0.25">
      <c r="K24" s="1" t="s">
        <v>28</v>
      </c>
      <c r="L24" s="1" t="s">
        <v>29</v>
      </c>
      <c r="M24" s="1" t="s">
        <v>30</v>
      </c>
      <c r="N24" s="1" t="s">
        <v>28</v>
      </c>
      <c r="O24" s="1" t="s">
        <v>31</v>
      </c>
    </row>
    <row r="25" spans="1:22" x14ac:dyDescent="0.25">
      <c r="A25" s="27" t="s">
        <v>27</v>
      </c>
      <c r="B25" s="27"/>
      <c r="C25" s="27"/>
      <c r="D25" s="27"/>
      <c r="E25" s="27"/>
      <c r="F25" s="27"/>
      <c r="G25" s="27"/>
      <c r="H25" s="27"/>
      <c r="I25" s="27"/>
      <c r="K25" s="1" t="s">
        <v>33</v>
      </c>
      <c r="L25" s="1" t="s">
        <v>33</v>
      </c>
      <c r="M25" s="1" t="s">
        <v>34</v>
      </c>
      <c r="N25" s="1" t="s">
        <v>33</v>
      </c>
      <c r="O25" s="1" t="s">
        <v>35</v>
      </c>
      <c r="P25" s="1" t="s">
        <v>36</v>
      </c>
      <c r="Q25" s="1" t="s">
        <v>37</v>
      </c>
      <c r="R25" s="1" t="s">
        <v>38</v>
      </c>
      <c r="S25" s="1" t="s">
        <v>39</v>
      </c>
    </row>
    <row r="26" spans="1:22" s="6" customFormat="1" ht="31.2" x14ac:dyDescent="0.25">
      <c r="A26" s="12" t="s">
        <v>32</v>
      </c>
      <c r="B26" s="12" t="s">
        <v>64</v>
      </c>
      <c r="C26" s="12" t="s">
        <v>65</v>
      </c>
      <c r="D26" s="12" t="s">
        <v>66</v>
      </c>
      <c r="E26" s="12" t="s">
        <v>67</v>
      </c>
      <c r="F26" s="12" t="s">
        <v>68</v>
      </c>
      <c r="G26" s="12" t="s">
        <v>69</v>
      </c>
      <c r="H26" s="12" t="s">
        <v>70</v>
      </c>
      <c r="I26" s="12" t="s">
        <v>71</v>
      </c>
      <c r="J26" s="1"/>
      <c r="K26" s="1"/>
      <c r="L26" s="1"/>
      <c r="M26" s="1" t="s">
        <v>40</v>
      </c>
      <c r="N26" s="1"/>
      <c r="O26" s="1" t="s">
        <v>41</v>
      </c>
      <c r="P26" s="1"/>
      <c r="Q26" s="1"/>
      <c r="R26" s="1"/>
      <c r="S26" s="1" t="s">
        <v>42</v>
      </c>
      <c r="T26" s="1"/>
      <c r="U26" s="1"/>
      <c r="V26" s="1"/>
    </row>
    <row r="27" spans="1:22" x14ac:dyDescent="0.25">
      <c r="A27" s="19"/>
      <c r="B27" s="19"/>
      <c r="C27" s="19"/>
      <c r="D27" s="11">
        <v>1</v>
      </c>
      <c r="E27" s="19"/>
      <c r="F27" s="19"/>
      <c r="G27" s="19"/>
      <c r="H27" s="19"/>
      <c r="I27" s="13" t="str">
        <f>IF($E27&gt;0,$S27,"")</f>
        <v/>
      </c>
      <c r="K27" s="1">
        <f>EXP(($U$28+$U$29*($F27+459.69)+$U$30*($F27+459.69)^2+$U$31*($F27+459.69)^3+$U$32*($F27+459.69)^4)/($U$33*($F27+459.69)-$U$34*($F27+459.69)^2)+(LN($U$27)))</f>
        <v>2.2094964807427286E-2</v>
      </c>
      <c r="L27" s="1">
        <f>$G27/100*$K27</f>
        <v>0</v>
      </c>
      <c r="M27" s="1">
        <f t="shared" ref="M27:M33" si="0">0.6219*$L27/($U$35-$L27)</f>
        <v>0</v>
      </c>
      <c r="N27" s="1">
        <f>EXP(($U$28+$U$29*($E27+459.69)+$U$30*($E27+459.69)^2+$U$31*($E27+459.69)^3+$U$32*($E27+459.69)^4)/($U$33*($E27+459.69)-$U$34*($E27+459.69)^2)+(LN($U$27)))</f>
        <v>2.2094964807427286E-2</v>
      </c>
      <c r="O27" s="1">
        <f t="shared" ref="O27:O33" si="1">0.6219*$N27/($U$35-$N27)</f>
        <v>9.3641457953995151E-4</v>
      </c>
      <c r="P27" s="1">
        <f t="shared" ref="P27:P33" si="2">$O27*220</f>
        <v>0.20601120749878934</v>
      </c>
      <c r="Q27" s="1">
        <f t="shared" ref="Q27:Q33" si="3">$M27*220</f>
        <v>0</v>
      </c>
      <c r="R27" s="1">
        <f t="shared" ref="R27:R33" si="4">($Q27-$P27)/-1.15</f>
        <v>0.17914018043372987</v>
      </c>
      <c r="S27" s="1" t="str">
        <f>IF((0.00475*$H27+0.0125)*$R27&gt;=0.005,(0.00475*$H27+0.0125)*$R27,"negligable")</f>
        <v>negligable</v>
      </c>
      <c r="T27" s="1" t="s">
        <v>43</v>
      </c>
      <c r="U27" s="1">
        <v>3206.18</v>
      </c>
    </row>
    <row r="28" spans="1:22" x14ac:dyDescent="0.25">
      <c r="A28" s="19"/>
      <c r="B28" s="19"/>
      <c r="C28" s="19"/>
      <c r="D28" s="11">
        <v>50</v>
      </c>
      <c r="E28" s="19"/>
      <c r="F28" s="19"/>
      <c r="G28" s="19"/>
      <c r="H28" s="19"/>
      <c r="I28" s="13" t="str">
        <f t="shared" ref="I28:I33" si="5">IF($E28&gt;0,$S28,"")</f>
        <v/>
      </c>
      <c r="K28" s="1">
        <f t="shared" ref="K28:K33" si="6">EXP(($U$28+$U$29*($F28+459.69)+$U$30*($F28+459.69)^2+$U$31*($F28+459.69)^3+$U$32*($F28+459.69)^4)/($U$33*($F28+459.69)-$U$34*($F28+459.69)^2)+(LN($U$27)))</f>
        <v>2.2094964807427286E-2</v>
      </c>
      <c r="L28" s="1">
        <f t="shared" ref="L28:L33" si="7">$G28/100*$K28</f>
        <v>0</v>
      </c>
      <c r="M28" s="1">
        <f t="shared" si="0"/>
        <v>0</v>
      </c>
      <c r="N28" s="1">
        <f t="shared" ref="N28:N33" si="8">EXP(($U$28+$U$29*($E28+459.69)+$U$30*($E28+459.69)^2+$U$31*($E28+459.69)^3+$U$32*($E28+459.69)^4)/($U$33*($E28+459.69)-$U$34*($E28+459.69)^2)+(LN($U$27)))</f>
        <v>2.2094964807427286E-2</v>
      </c>
      <c r="O28" s="1">
        <f t="shared" si="1"/>
        <v>9.3641457953995151E-4</v>
      </c>
      <c r="P28" s="1">
        <f t="shared" si="2"/>
        <v>0.20601120749878934</v>
      </c>
      <c r="Q28" s="1">
        <f t="shared" si="3"/>
        <v>0</v>
      </c>
      <c r="R28" s="1">
        <f t="shared" si="4"/>
        <v>0.17914018043372987</v>
      </c>
      <c r="S28" s="1" t="str">
        <f t="shared" ref="S28:S33" si="9">IF((0.00475*$H28+0.0125)*$R28&gt;=0.005,(0.00475*$H28+0.0125)*$R28,"negligable")</f>
        <v>negligable</v>
      </c>
      <c r="T28" s="1" t="s">
        <v>44</v>
      </c>
      <c r="U28" s="1">
        <v>-27405.5</v>
      </c>
    </row>
    <row r="29" spans="1:22" x14ac:dyDescent="0.25">
      <c r="A29" s="20"/>
      <c r="B29" s="20"/>
      <c r="C29" s="20"/>
      <c r="D29" s="11">
        <v>100</v>
      </c>
      <c r="E29" s="20"/>
      <c r="F29" s="20"/>
      <c r="G29" s="20"/>
      <c r="H29" s="20"/>
      <c r="I29" s="13" t="str">
        <f t="shared" si="5"/>
        <v/>
      </c>
      <c r="K29" s="1">
        <f t="shared" si="6"/>
        <v>2.2094964807427286E-2</v>
      </c>
      <c r="L29" s="1">
        <f t="shared" si="7"/>
        <v>0</v>
      </c>
      <c r="M29" s="1">
        <f t="shared" si="0"/>
        <v>0</v>
      </c>
      <c r="N29" s="1">
        <f t="shared" si="8"/>
        <v>2.2094964807427286E-2</v>
      </c>
      <c r="O29" s="1">
        <f t="shared" si="1"/>
        <v>9.3641457953995151E-4</v>
      </c>
      <c r="P29" s="1">
        <f t="shared" si="2"/>
        <v>0.20601120749878934</v>
      </c>
      <c r="Q29" s="1">
        <f t="shared" si="3"/>
        <v>0</v>
      </c>
      <c r="R29" s="1">
        <f t="shared" si="4"/>
        <v>0.17914018043372987</v>
      </c>
      <c r="S29" s="1" t="str">
        <f t="shared" si="9"/>
        <v>negligable</v>
      </c>
      <c r="T29" s="1" t="s">
        <v>45</v>
      </c>
      <c r="U29" s="1">
        <v>54.189599999999999</v>
      </c>
    </row>
    <row r="30" spans="1:22" x14ac:dyDescent="0.25">
      <c r="A30" s="20"/>
      <c r="B30" s="20"/>
      <c r="C30" s="20"/>
      <c r="D30" s="11">
        <v>200</v>
      </c>
      <c r="E30" s="20"/>
      <c r="F30" s="20"/>
      <c r="G30" s="20"/>
      <c r="H30" s="20"/>
      <c r="I30" s="13" t="str">
        <f t="shared" si="5"/>
        <v/>
      </c>
      <c r="K30" s="1">
        <f t="shared" si="6"/>
        <v>2.2094964807427286E-2</v>
      </c>
      <c r="L30" s="1">
        <f t="shared" si="7"/>
        <v>0</v>
      </c>
      <c r="M30" s="1">
        <f t="shared" si="0"/>
        <v>0</v>
      </c>
      <c r="N30" s="1">
        <f t="shared" si="8"/>
        <v>2.2094964807427286E-2</v>
      </c>
      <c r="O30" s="1">
        <f t="shared" si="1"/>
        <v>9.3641457953995151E-4</v>
      </c>
      <c r="P30" s="1">
        <f t="shared" si="2"/>
        <v>0.20601120749878934</v>
      </c>
      <c r="Q30" s="1">
        <f t="shared" si="3"/>
        <v>0</v>
      </c>
      <c r="R30" s="1">
        <f t="shared" si="4"/>
        <v>0.17914018043372987</v>
      </c>
      <c r="S30" s="1" t="str">
        <f t="shared" si="9"/>
        <v>negligable</v>
      </c>
      <c r="T30" s="1" t="s">
        <v>46</v>
      </c>
      <c r="U30" s="1">
        <v>-4.5136999999999997E-2</v>
      </c>
    </row>
    <row r="31" spans="1:22" x14ac:dyDescent="0.25">
      <c r="A31" s="20"/>
      <c r="B31" s="20"/>
      <c r="C31" s="20"/>
      <c r="D31" s="11">
        <v>300</v>
      </c>
      <c r="E31" s="20"/>
      <c r="F31" s="20"/>
      <c r="G31" s="20"/>
      <c r="H31" s="20"/>
      <c r="I31" s="13" t="str">
        <f t="shared" si="5"/>
        <v/>
      </c>
      <c r="K31" s="1">
        <f t="shared" si="6"/>
        <v>2.2094964807427286E-2</v>
      </c>
      <c r="L31" s="1">
        <f t="shared" si="7"/>
        <v>0</v>
      </c>
      <c r="M31" s="1">
        <f t="shared" si="0"/>
        <v>0</v>
      </c>
      <c r="N31" s="1">
        <f t="shared" si="8"/>
        <v>2.2094964807427286E-2</v>
      </c>
      <c r="O31" s="1">
        <f t="shared" si="1"/>
        <v>9.3641457953995151E-4</v>
      </c>
      <c r="P31" s="1">
        <f t="shared" si="2"/>
        <v>0.20601120749878934</v>
      </c>
      <c r="Q31" s="1">
        <f t="shared" si="3"/>
        <v>0</v>
      </c>
      <c r="R31" s="1">
        <f t="shared" si="4"/>
        <v>0.17914018043372987</v>
      </c>
      <c r="S31" s="1" t="str">
        <f t="shared" si="9"/>
        <v>negligable</v>
      </c>
      <c r="T31" s="1" t="s">
        <v>47</v>
      </c>
      <c r="U31" s="1">
        <f>0.215321*10^-4</f>
        <v>2.1532100000000003E-5</v>
      </c>
    </row>
    <row r="32" spans="1:22" x14ac:dyDescent="0.25">
      <c r="A32" s="20"/>
      <c r="B32" s="20"/>
      <c r="C32" s="20"/>
      <c r="D32" s="11">
        <v>400</v>
      </c>
      <c r="E32" s="20"/>
      <c r="F32" s="20"/>
      <c r="G32" s="20"/>
      <c r="H32" s="20"/>
      <c r="I32" s="13" t="str">
        <f t="shared" si="5"/>
        <v/>
      </c>
      <c r="K32" s="1">
        <f t="shared" si="6"/>
        <v>2.2094964807427286E-2</v>
      </c>
      <c r="L32" s="1">
        <f t="shared" si="7"/>
        <v>0</v>
      </c>
      <c r="M32" s="1">
        <f t="shared" si="0"/>
        <v>0</v>
      </c>
      <c r="N32" s="1">
        <f t="shared" si="8"/>
        <v>2.2094964807427286E-2</v>
      </c>
      <c r="O32" s="1">
        <f t="shared" si="1"/>
        <v>9.3641457953995151E-4</v>
      </c>
      <c r="P32" s="1">
        <f t="shared" si="2"/>
        <v>0.20601120749878934</v>
      </c>
      <c r="Q32" s="1">
        <f t="shared" si="3"/>
        <v>0</v>
      </c>
      <c r="R32" s="1">
        <f t="shared" si="4"/>
        <v>0.17914018043372987</v>
      </c>
      <c r="S32" s="1" t="str">
        <f t="shared" si="9"/>
        <v>negligable</v>
      </c>
      <c r="T32" s="1" t="s">
        <v>48</v>
      </c>
      <c r="U32" s="1">
        <f>-0.462027*10^-8</f>
        <v>-4.6202700000000002E-9</v>
      </c>
    </row>
    <row r="33" spans="1:21" x14ac:dyDescent="0.25">
      <c r="A33" s="20"/>
      <c r="B33" s="20"/>
      <c r="C33" s="20"/>
      <c r="D33" s="11">
        <v>500</v>
      </c>
      <c r="E33" s="20"/>
      <c r="F33" s="20"/>
      <c r="G33" s="20"/>
      <c r="H33" s="20"/>
      <c r="I33" s="13" t="str">
        <f t="shared" si="5"/>
        <v/>
      </c>
      <c r="K33" s="1">
        <f t="shared" si="6"/>
        <v>2.2094964807427286E-2</v>
      </c>
      <c r="L33" s="1">
        <f t="shared" si="7"/>
        <v>0</v>
      </c>
      <c r="M33" s="1">
        <f t="shared" si="0"/>
        <v>0</v>
      </c>
      <c r="N33" s="1">
        <f t="shared" si="8"/>
        <v>2.2094964807427286E-2</v>
      </c>
      <c r="O33" s="1">
        <f t="shared" si="1"/>
        <v>9.3641457953995151E-4</v>
      </c>
      <c r="P33" s="1">
        <f t="shared" si="2"/>
        <v>0.20601120749878934</v>
      </c>
      <c r="Q33" s="1">
        <f t="shared" si="3"/>
        <v>0</v>
      </c>
      <c r="R33" s="1">
        <f t="shared" si="4"/>
        <v>0.17914018043372987</v>
      </c>
      <c r="S33" s="1" t="str">
        <f t="shared" si="9"/>
        <v>negligable</v>
      </c>
      <c r="T33" s="1" t="s">
        <v>49</v>
      </c>
      <c r="U33" s="1">
        <v>2.4161299999999999</v>
      </c>
    </row>
    <row r="34" spans="1:21" x14ac:dyDescent="0.25">
      <c r="H34" s="1" t="str">
        <f>IF($D34&gt;0,$S29,"")</f>
        <v/>
      </c>
      <c r="T34" s="1" t="s">
        <v>50</v>
      </c>
      <c r="U34" s="1">
        <v>1.21547E-3</v>
      </c>
    </row>
    <row r="35" spans="1:21" x14ac:dyDescent="0.25">
      <c r="A35" s="27" t="s">
        <v>51</v>
      </c>
      <c r="B35" s="27"/>
      <c r="C35" s="27"/>
      <c r="D35" s="27"/>
      <c r="E35" s="27"/>
      <c r="F35" s="27"/>
      <c r="G35" s="27"/>
      <c r="H35" s="27"/>
      <c r="I35" s="27"/>
      <c r="T35" s="1" t="s">
        <v>52</v>
      </c>
      <c r="U35" s="1">
        <v>14.696</v>
      </c>
    </row>
    <row r="36" spans="1:21" x14ac:dyDescent="0.25">
      <c r="A36" s="28"/>
      <c r="B36" s="29"/>
      <c r="C36" s="29"/>
      <c r="D36" s="29"/>
      <c r="E36" s="29"/>
      <c r="F36" s="29"/>
      <c r="G36" s="29"/>
      <c r="H36" s="29"/>
      <c r="I36" s="30"/>
    </row>
    <row r="37" spans="1:21" x14ac:dyDescent="0.25">
      <c r="A37" s="31"/>
      <c r="B37" s="32"/>
      <c r="C37" s="32"/>
      <c r="D37" s="32"/>
      <c r="E37" s="32"/>
      <c r="F37" s="32"/>
      <c r="G37" s="32"/>
      <c r="H37" s="32"/>
      <c r="I37" s="33"/>
    </row>
    <row r="38" spans="1:21" s="22" customFormat="1" x14ac:dyDescent="0.25">
      <c r="A38" s="31"/>
      <c r="B38" s="32"/>
      <c r="C38" s="32"/>
      <c r="D38" s="32"/>
      <c r="E38" s="32"/>
      <c r="F38" s="32"/>
      <c r="G38" s="32"/>
      <c r="H38" s="32"/>
      <c r="I38" s="33"/>
    </row>
    <row r="39" spans="1:21" s="22" customFormat="1" x14ac:dyDescent="0.25">
      <c r="A39" s="31"/>
      <c r="B39" s="32"/>
      <c r="C39" s="32"/>
      <c r="D39" s="32"/>
      <c r="E39" s="32"/>
      <c r="F39" s="32"/>
      <c r="G39" s="32"/>
      <c r="H39" s="32"/>
      <c r="I39" s="33"/>
    </row>
    <row r="40" spans="1:21" s="22" customFormat="1" x14ac:dyDescent="0.25">
      <c r="A40" s="31"/>
      <c r="B40" s="32"/>
      <c r="C40" s="32"/>
      <c r="D40" s="32"/>
      <c r="E40" s="32"/>
      <c r="F40" s="32"/>
      <c r="G40" s="32"/>
      <c r="H40" s="32"/>
      <c r="I40" s="33"/>
    </row>
    <row r="41" spans="1:21" x14ac:dyDescent="0.25">
      <c r="A41" s="31"/>
      <c r="B41" s="32"/>
      <c r="C41" s="32"/>
      <c r="D41" s="32"/>
      <c r="E41" s="32"/>
      <c r="F41" s="32"/>
      <c r="G41" s="32"/>
      <c r="H41" s="32"/>
      <c r="I41" s="33"/>
    </row>
    <row r="42" spans="1:21" x14ac:dyDescent="0.25">
      <c r="A42" s="31"/>
      <c r="B42" s="32"/>
      <c r="C42" s="32"/>
      <c r="D42" s="32"/>
      <c r="E42" s="32"/>
      <c r="F42" s="32"/>
      <c r="G42" s="32"/>
      <c r="H42" s="32"/>
      <c r="I42" s="33"/>
    </row>
    <row r="43" spans="1:21" x14ac:dyDescent="0.25">
      <c r="A43" s="31"/>
      <c r="B43" s="32"/>
      <c r="C43" s="32"/>
      <c r="D43" s="32"/>
      <c r="E43" s="32"/>
      <c r="F43" s="32"/>
      <c r="G43" s="32"/>
      <c r="H43" s="32"/>
      <c r="I43" s="33"/>
    </row>
    <row r="44" spans="1:21" x14ac:dyDescent="0.25">
      <c r="A44" s="31"/>
      <c r="B44" s="32"/>
      <c r="C44" s="32"/>
      <c r="D44" s="32"/>
      <c r="E44" s="32"/>
      <c r="F44" s="32"/>
      <c r="G44" s="32"/>
      <c r="H44" s="32"/>
      <c r="I44" s="33"/>
    </row>
    <row r="45" spans="1:21" x14ac:dyDescent="0.25">
      <c r="A45" s="31"/>
      <c r="B45" s="32"/>
      <c r="C45" s="32"/>
      <c r="D45" s="32"/>
      <c r="E45" s="32"/>
      <c r="F45" s="32"/>
      <c r="G45" s="32"/>
      <c r="H45" s="32"/>
      <c r="I45" s="33"/>
    </row>
    <row r="46" spans="1:21" x14ac:dyDescent="0.25">
      <c r="A46" s="31"/>
      <c r="B46" s="32"/>
      <c r="C46" s="32"/>
      <c r="D46" s="32"/>
      <c r="E46" s="32"/>
      <c r="F46" s="32"/>
      <c r="G46" s="32"/>
      <c r="H46" s="32"/>
      <c r="I46" s="33"/>
    </row>
    <row r="47" spans="1:21" x14ac:dyDescent="0.25">
      <c r="A47" s="31"/>
      <c r="B47" s="32"/>
      <c r="C47" s="32"/>
      <c r="D47" s="32"/>
      <c r="E47" s="32"/>
      <c r="F47" s="32"/>
      <c r="G47" s="32"/>
      <c r="H47" s="32"/>
      <c r="I47" s="33"/>
    </row>
    <row r="48" spans="1:21" x14ac:dyDescent="0.25">
      <c r="A48" s="34"/>
      <c r="B48" s="35"/>
      <c r="C48" s="35"/>
      <c r="D48" s="35"/>
      <c r="E48" s="35"/>
      <c r="F48" s="35"/>
      <c r="G48" s="35"/>
      <c r="H48" s="35"/>
      <c r="I48" s="36"/>
    </row>
    <row r="50" spans="2:9" x14ac:dyDescent="0.25">
      <c r="B50" s="25" t="s">
        <v>53</v>
      </c>
      <c r="C50" s="25"/>
      <c r="D50" s="25"/>
      <c r="E50" s="14"/>
      <c r="F50" s="37" t="s">
        <v>54</v>
      </c>
      <c r="G50" s="37"/>
      <c r="H50" s="37"/>
      <c r="I50" s="14"/>
    </row>
    <row r="51" spans="2:9" x14ac:dyDescent="0.25">
      <c r="B51" s="25" t="s">
        <v>55</v>
      </c>
      <c r="C51" s="25"/>
      <c r="D51" s="25"/>
      <c r="E51" s="21"/>
      <c r="F51" s="37"/>
      <c r="G51" s="37"/>
      <c r="H51" s="37"/>
    </row>
    <row r="52" spans="2:9" x14ac:dyDescent="0.25">
      <c r="B52" s="25" t="s">
        <v>56</v>
      </c>
      <c r="C52" s="25"/>
      <c r="D52" s="25"/>
      <c r="E52" s="9">
        <f>IF(E51="",E50,(E50-E51))</f>
        <v>0</v>
      </c>
      <c r="F52" s="37" t="s">
        <v>57</v>
      </c>
      <c r="G52" s="37"/>
      <c r="H52" s="37"/>
      <c r="I52" s="5">
        <f>ROUND(IF(I50="",0,SUM(I50/E52)),1)</f>
        <v>0</v>
      </c>
    </row>
  </sheetData>
  <sheetProtection password="EC59" sheet="1" objects="1" scenarios="1"/>
  <mergeCells count="38">
    <mergeCell ref="A2:I2"/>
    <mergeCell ref="C4:D4"/>
    <mergeCell ref="C5:D5"/>
    <mergeCell ref="C6:D6"/>
    <mergeCell ref="E4:F4"/>
    <mergeCell ref="E5:F5"/>
    <mergeCell ref="E6:F6"/>
    <mergeCell ref="A4:B4"/>
    <mergeCell ref="A5:B5"/>
    <mergeCell ref="A6:B6"/>
    <mergeCell ref="A13:E13"/>
    <mergeCell ref="F13:I13"/>
    <mergeCell ref="A15:I15"/>
    <mergeCell ref="G4:I4"/>
    <mergeCell ref="G5:I5"/>
    <mergeCell ref="G6:I6"/>
    <mergeCell ref="A8:B8"/>
    <mergeCell ref="A9:B9"/>
    <mergeCell ref="F11:G11"/>
    <mergeCell ref="H11:I11"/>
    <mergeCell ref="H8:I8"/>
    <mergeCell ref="B52:D52"/>
    <mergeCell ref="F50:H50"/>
    <mergeCell ref="F51:H51"/>
    <mergeCell ref="F52:H52"/>
    <mergeCell ref="A35:I35"/>
    <mergeCell ref="B16:C16"/>
    <mergeCell ref="B20:C20"/>
    <mergeCell ref="B50:D50"/>
    <mergeCell ref="B51:D51"/>
    <mergeCell ref="B17:C17"/>
    <mergeCell ref="B18:C18"/>
    <mergeCell ref="B19:C19"/>
    <mergeCell ref="B21:C21"/>
    <mergeCell ref="B22:C22"/>
    <mergeCell ref="B23:C23"/>
    <mergeCell ref="A25:I25"/>
    <mergeCell ref="A36:I48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locked="0" defaultSize="0" autoFill="0" autoLine="0" autoPict="0">
                <anchor moveWithCells="1">
                  <from>
                    <xdr:col>2</xdr:col>
                    <xdr:colOff>457200</xdr:colOff>
                    <xdr:row>6</xdr:row>
                    <xdr:rowOff>121920</xdr:rowOff>
                  </from>
                  <to>
                    <xdr:col>2</xdr:col>
                    <xdr:colOff>701040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locked="0" defaultSize="0" autoFill="0" autoLine="0" autoPict="0">
                <anchor moveWithCells="1">
                  <from>
                    <xdr:col>2</xdr:col>
                    <xdr:colOff>457200</xdr:colOff>
                    <xdr:row>7</xdr:row>
                    <xdr:rowOff>121920</xdr:rowOff>
                  </from>
                  <to>
                    <xdr:col>2</xdr:col>
                    <xdr:colOff>701040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locked="0" defaultSize="0" autoFill="0" autoLine="0" autoPict="0">
                <anchor moveWithCells="1">
                  <from>
                    <xdr:col>4</xdr:col>
                    <xdr:colOff>457200</xdr:colOff>
                    <xdr:row>6</xdr:row>
                    <xdr:rowOff>121920</xdr:rowOff>
                  </from>
                  <to>
                    <xdr:col>4</xdr:col>
                    <xdr:colOff>701040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locked="0" defaultSize="0" autoFill="0" autoLine="0" autoPict="0">
                <anchor moveWithCells="1">
                  <from>
                    <xdr:col>4</xdr:col>
                    <xdr:colOff>457200</xdr:colOff>
                    <xdr:row>7</xdr:row>
                    <xdr:rowOff>121920</xdr:rowOff>
                  </from>
                  <to>
                    <xdr:col>4</xdr:col>
                    <xdr:colOff>701040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locked="0" defaultSize="0" autoFill="0" autoLine="0" autoPict="0">
                <anchor moveWithCells="1">
                  <from>
                    <xdr:col>6</xdr:col>
                    <xdr:colOff>457200</xdr:colOff>
                    <xdr:row>6</xdr:row>
                    <xdr:rowOff>114300</xdr:rowOff>
                  </from>
                  <to>
                    <xdr:col>6</xdr:col>
                    <xdr:colOff>701040</xdr:colOff>
                    <xdr:row>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locked="0" defaultSize="0" autoFill="0" autoLine="0" autoPict="0">
                <anchor moveWithCells="1">
                  <from>
                    <xdr:col>6</xdr:col>
                    <xdr:colOff>457200</xdr:colOff>
                    <xdr:row>7</xdr:row>
                    <xdr:rowOff>114300</xdr:rowOff>
                  </from>
                  <to>
                    <xdr:col>6</xdr:col>
                    <xdr:colOff>701040</xdr:colOff>
                    <xdr:row>9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Bridge Deck Evaporation Report</vt:lpstr>
      <vt:lpstr>'Bridge Deck Evaporation Report'!Print_Area</vt:lpstr>
    </vt:vector>
  </TitlesOfParts>
  <Company>Iowa 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2014-04-22T19:03:26Z</cp:lastPrinted>
  <dcterms:created xsi:type="dcterms:W3CDTF">2014-04-22T18:09:01Z</dcterms:created>
  <dcterms:modified xsi:type="dcterms:W3CDTF">2015-12-02T21:15:28Z</dcterms:modified>
</cp:coreProperties>
</file>